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<sst xmlns="http://schemas.openxmlformats.org/spreadsheetml/2006/main" count="34" uniqueCount="34">
  <si>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Ingatlan értéke:</t>
  </si>
  <si>
    <t>Ebből önerő:</t>
  </si>
  <si>
    <t>Hónapok száma:</t>
  </si>
  <si>
    <t>Elérhető hitelkamat:</t>
  </si>
  <si>
    <t>Törlesztőrészlet:</t>
  </si>
  <si>
    <t>Futamidő fix 10 év</t>
  </si>
  <si>
    <t>Várható bérleti díj nővekedés évente:</t>
  </si>
  <si>
    <t>Vagyonszerzési illeték:</t>
  </si>
  <si>
    <t>Illeték összege:</t>
  </si>
  <si>
    <t>Felújítás és berendezés költsége:</t>
  </si>
  <si>
    <t>Teljes önerő:</t>
  </si>
  <si>
    <t>Kezdeti bérleti díj összege:</t>
  </si>
  <si>
    <t>Üzemeltetés költsége havonta:</t>
  </si>
  <si>
    <t>Bevétel a bérleti díjból adózás után:</t>
  </si>
  <si>
    <t>További kiadások felújításra és üzemeltetésre:</t>
  </si>
  <si>
    <t>Infláció, amivel nő az üzemeltetés és felújítás költsége is:</t>
  </si>
  <si>
    <t>A kezdeti tőke elmaradt haszna, amit nem kapunk meg, mert lakásban áll a pénzünk:</t>
  </si>
  <si>
    <t>Az önerő ennyivel kamatozna a bankban/tőzsdén:</t>
  </si>
  <si>
    <t>Ingatlanok várható áremelkedése:</t>
  </si>
  <si>
    <t>Felújítás költsége 10 év alatt (mai árakon):</t>
  </si>
  <si>
    <t>Hány hónappal számoljon évente? (nincs bérlő minden hónapban plusz ügynök díja)</t>
  </si>
  <si>
    <t>Kiadást terhelő adó (adó és EHO):</t>
  </si>
  <si>
    <t>Hitelre kifizetett összeg 10 év alatt:</t>
  </si>
  <si>
    <t>Teljes kezdeti ráfordtás (önerő plusz illeték plusz kezdeti felújítás)</t>
  </si>
  <si>
    <t>A lakás értéke 10 év múlva:</t>
  </si>
  <si>
    <t>(Ebből kamat:)</t>
  </si>
  <si>
    <t>Bérleti díjból bevétel:</t>
  </si>
  <si>
    <t>Költségek és elmaradt hozamok:</t>
  </si>
  <si>
    <t>Összes költség és elmaradt hozam:</t>
  </si>
  <si>
    <t>Összes bevétel és nyereség:</t>
  </si>
  <si>
    <t>Különbözet:</t>
  </si>
  <si>
    <t xml:space="preserve">10 évig fix hitelből vásárolt ingatlan megtérülése kalkulátor </t>
  </si>
  <si>
    <t>Csak a B4-B11 és az E4-E13 cellákat módosítsd!</t>
  </si>
  <si>
    <t>Nyereség havi szintre bontva: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</si>
</sst>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%"/>
    <numFmt numFmtId="166" formatCode="#,##0.0\ &quot;Ft&quot;"/>
    <numFmt numFmtId="167" formatCode="0.0"/>
    <numFmt numFmtId="168" formatCode="#,##0.00\ &quot;Ft&quot;"/>
    <numFmt numFmtId="169" formatCode="#,##0\ _F_t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8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36" fillId="0" borderId="0" xfId="0" applyFont="1" applyAlignment="1">
      <alignment horizontal="center" wrapText="1"/>
    </xf>
    <xf numFmtId="167" fontId="0" fillId="0" borderId="0" xfId="0" applyNumberForma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164" fontId="37" fillId="0" borderId="12" xfId="0" applyNumberFormat="1" applyFont="1" applyBorder="1" applyAlignment="1">
      <alignment wrapText="1"/>
    </xf>
    <xf numFmtId="0" fontId="37" fillId="0" borderId="13" xfId="0" applyFont="1" applyBorder="1" applyAlignment="1">
      <alignment wrapText="1"/>
    </xf>
    <xf numFmtId="164" fontId="37" fillId="0" borderId="14" xfId="0" applyNumberFormat="1" applyFont="1" applyBorder="1" applyAlignment="1">
      <alignment wrapText="1"/>
    </xf>
    <xf numFmtId="164" fontId="37" fillId="0" borderId="15" xfId="0" applyNumberFormat="1" applyFont="1" applyBorder="1" applyAlignment="1">
      <alignment wrapText="1"/>
    </xf>
    <xf numFmtId="6" fontId="0" fillId="0" borderId="0" xfId="0" applyNumberFormat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10">
      <selection activeCell="I14" sqref="I14"/>
    </sheetView>
  </sheetViews>
  <sheetFormatPr defaultColWidth="9.140625" defaultRowHeight="15"/>
  <cols>
    <col min="1" max="1" width="16.28125" style="1" customWidth="1"/>
    <col min="2" max="2" width="17.140625" style="1" customWidth="1"/>
    <col min="3" max="3" width="13.7109375" style="1" customWidth="1"/>
    <col min="4" max="4" width="19.00390625" style="1" customWidth="1"/>
    <col min="5" max="5" width="14.421875" style="1" customWidth="1"/>
    <col min="6" max="6" width="9.140625" style="1" customWidth="1"/>
    <col min="7" max="7" width="23.8515625" style="1" customWidth="1"/>
    <col min="8" max="8" width="18.421875" style="1" customWidth="1"/>
    <col min="9" max="9" width="26.140625" style="1" customWidth="1"/>
    <col min="10" max="10" width="14.7109375" style="1" bestFit="1" customWidth="1"/>
    <col min="11" max="16384" width="9.140625" style="1" customWidth="1"/>
  </cols>
  <sheetData>
    <row r="1" spans="1:7" ht="15">
      <c r="A1" s="10" t="s">
        <v>31</v>
      </c>
      <c r="B1" s="9"/>
      <c r="C1" s="9"/>
      <c r="D1" s="9"/>
      <c r="E1" s="9"/>
      <c r="F1" s="9"/>
      <c r="G1" s="9"/>
    </row>
    <row r="2" spans="1:7" ht="15">
      <c r="A2" s="9"/>
      <c r="B2" s="9"/>
      <c r="C2" s="9"/>
      <c r="D2" s="9"/>
      <c r="E2" s="9"/>
      <c r="F2" s="9"/>
      <c r="G2" s="9"/>
    </row>
    <row r="3" spans="1:7" ht="15">
      <c r="A3" s="8"/>
      <c r="B3" s="9" t="s">
        <v>32</v>
      </c>
      <c r="C3" s="9"/>
      <c r="D3" s="9"/>
      <c r="E3" s="9"/>
      <c r="F3" s="9"/>
      <c r="G3" s="8"/>
    </row>
    <row r="4" spans="1:5" ht="30" customHeight="1">
      <c r="A4" s="1" t="s">
        <v>0</v>
      </c>
      <c r="B4" s="3">
        <v>20000000</v>
      </c>
      <c r="D4" s="1" t="s">
        <v>3</v>
      </c>
      <c r="E4" s="2">
        <v>0.0499</v>
      </c>
    </row>
    <row r="5" spans="1:4" ht="15.75" customHeight="1">
      <c r="A5" s="1" t="s">
        <v>1</v>
      </c>
      <c r="B5" s="3">
        <v>5000000</v>
      </c>
      <c r="D5" s="1" t="s">
        <v>5</v>
      </c>
    </row>
    <row r="6" spans="2:5" ht="30" customHeight="1">
      <c r="B6" s="3"/>
      <c r="D6" s="1" t="s">
        <v>11</v>
      </c>
      <c r="E6" s="3">
        <v>110000</v>
      </c>
    </row>
    <row r="7" spans="1:5" ht="28.5" customHeight="1">
      <c r="A7" s="1" t="s">
        <v>7</v>
      </c>
      <c r="B7" s="5">
        <v>0.04</v>
      </c>
      <c r="D7" s="1" t="s">
        <v>6</v>
      </c>
      <c r="E7" s="6">
        <v>0.03</v>
      </c>
    </row>
    <row r="8" spans="1:8" ht="45" customHeight="1">
      <c r="A8" s="1" t="s">
        <v>8</v>
      </c>
      <c r="B8" s="3">
        <f>B4*B7</f>
        <v>800000</v>
      </c>
      <c r="D8" s="1" t="s">
        <v>21</v>
      </c>
      <c r="E8" s="6">
        <v>0.16</v>
      </c>
      <c r="G8" s="1" t="s">
        <v>23</v>
      </c>
      <c r="H8" s="3">
        <f>B10</f>
        <v>7800000</v>
      </c>
    </row>
    <row r="9" spans="1:8" ht="84.75" customHeight="1" thickBot="1">
      <c r="A9" s="1" t="s">
        <v>9</v>
      </c>
      <c r="B9" s="3">
        <v>2000000</v>
      </c>
      <c r="D9" s="1" t="s">
        <v>20</v>
      </c>
      <c r="E9" s="11">
        <v>10.5</v>
      </c>
      <c r="G9" s="1" t="s">
        <v>22</v>
      </c>
      <c r="H9" s="18">
        <f>B135</f>
        <v>19082995.67775368</v>
      </c>
    </row>
    <row r="10" spans="1:10" ht="45" customHeight="1">
      <c r="A10" s="1" t="s">
        <v>10</v>
      </c>
      <c r="B10" s="3">
        <f>B8+B5+B9</f>
        <v>7800000</v>
      </c>
      <c r="D10" s="1" t="s">
        <v>12</v>
      </c>
      <c r="E10" s="3">
        <v>10000</v>
      </c>
      <c r="G10" s="1" t="s">
        <v>25</v>
      </c>
      <c r="H10" s="3">
        <f>H9-(B4-B5)</f>
        <v>4082995.6777536795</v>
      </c>
      <c r="I10" s="12" t="s">
        <v>28</v>
      </c>
      <c r="J10" s="16">
        <f>H8+H9+H13</f>
        <v>34870536.44536093</v>
      </c>
    </row>
    <row r="11" spans="1:10" ht="59.25" customHeight="1">
      <c r="A11" s="1" t="s">
        <v>17</v>
      </c>
      <c r="B11" s="6">
        <v>0.04</v>
      </c>
      <c r="D11" s="1" t="s">
        <v>19</v>
      </c>
      <c r="E11" s="3">
        <v>2500000</v>
      </c>
      <c r="G11" s="1" t="s">
        <v>24</v>
      </c>
      <c r="H11" s="3">
        <f>B4*((1+E13)^10)</f>
        <v>26878327.586882435</v>
      </c>
      <c r="I11" s="13" t="s">
        <v>29</v>
      </c>
      <c r="J11" s="14">
        <f>H11+H12</f>
        <v>38000583.294871315</v>
      </c>
    </row>
    <row r="12" spans="2:10" ht="54.75" customHeight="1" thickBot="1">
      <c r="B12" s="3"/>
      <c r="D12" s="1" t="s">
        <v>15</v>
      </c>
      <c r="E12" s="6">
        <v>0.03</v>
      </c>
      <c r="G12" s="1" t="s">
        <v>26</v>
      </c>
      <c r="H12" s="3">
        <f>C135</f>
        <v>11122255.707988884</v>
      </c>
      <c r="I12" s="15" t="s">
        <v>30</v>
      </c>
      <c r="J12" s="17">
        <f>J11-J10</f>
        <v>3130046.8495103866</v>
      </c>
    </row>
    <row r="13" spans="4:10" ht="30">
      <c r="D13" s="1" t="s">
        <v>18</v>
      </c>
      <c r="E13" s="6">
        <v>0.03</v>
      </c>
      <c r="G13" s="1" t="s">
        <v>27</v>
      </c>
      <c r="H13" s="3">
        <f>D135+E135</f>
        <v>7987540.76760725</v>
      </c>
      <c r="I13" s="1" t="s">
        <v>33</v>
      </c>
      <c r="J13" s="3">
        <f>J12/120</f>
        <v>26083.723745919888</v>
      </c>
    </row>
    <row r="14" spans="1:5" ht="107.25" customHeight="1">
      <c r="A14" s="1" t="s">
        <v>2</v>
      </c>
      <c r="B14" s="1" t="s">
        <v>4</v>
      </c>
      <c r="C14" s="1" t="s">
        <v>13</v>
      </c>
      <c r="D14" s="1" t="s">
        <v>14</v>
      </c>
      <c r="E14" s="1" t="s">
        <v>16</v>
      </c>
    </row>
    <row r="15" spans="1:5" ht="15">
      <c r="A15" s="1">
        <v>1</v>
      </c>
      <c r="B15" s="4">
        <f>0-(PMT($E$4/12,120,($B$4-$B$5)))</f>
        <v>159024.96398128077</v>
      </c>
      <c r="C15" s="3">
        <f>(E$6*E$9)*(1-E$8)/12</f>
        <v>80850</v>
      </c>
      <c r="D15" s="3">
        <f>E11/120+E10</f>
        <v>30833.333333333332</v>
      </c>
      <c r="E15" s="7">
        <f>B10*B11/12</f>
        <v>26000</v>
      </c>
    </row>
    <row r="16" spans="1:5" ht="15">
      <c r="A16" s="1">
        <v>2</v>
      </c>
      <c r="B16" s="4">
        <f aca="true" t="shared" si="0" ref="B16:B79">0-(PMT($E$4/12,120,($B$4-$B$5)))</f>
        <v>159024.96398128077</v>
      </c>
      <c r="C16" s="3">
        <f>(E$6*E$9)*(1-E$8)/12</f>
        <v>80850</v>
      </c>
      <c r="D16" s="3">
        <f>D15</f>
        <v>30833.333333333332</v>
      </c>
      <c r="E16" s="7">
        <f>E15</f>
        <v>26000</v>
      </c>
    </row>
    <row r="17" spans="1:5" ht="15">
      <c r="A17" s="1">
        <v>3</v>
      </c>
      <c r="B17" s="4">
        <f t="shared" si="0"/>
        <v>159024.96398128077</v>
      </c>
      <c r="C17" s="3">
        <f>(E$6*E$9)*(1-E$8)/12</f>
        <v>80850</v>
      </c>
      <c r="D17" s="3">
        <f aca="true" t="shared" si="1" ref="D17:D80">D16</f>
        <v>30833.333333333332</v>
      </c>
      <c r="E17" s="7">
        <f aca="true" t="shared" si="2" ref="E17:E80">E16</f>
        <v>26000</v>
      </c>
    </row>
    <row r="18" spans="1:5" ht="15">
      <c r="A18" s="1">
        <v>4</v>
      </c>
      <c r="B18" s="4">
        <f t="shared" si="0"/>
        <v>159024.96398128077</v>
      </c>
      <c r="C18" s="3">
        <f>(E$6*E$9)*(1-E$8)/12</f>
        <v>80850</v>
      </c>
      <c r="D18" s="3">
        <f t="shared" si="1"/>
        <v>30833.333333333332</v>
      </c>
      <c r="E18" s="7">
        <f t="shared" si="2"/>
        <v>26000</v>
      </c>
    </row>
    <row r="19" spans="1:5" ht="15">
      <c r="A19" s="1">
        <v>5</v>
      </c>
      <c r="B19" s="4">
        <f t="shared" si="0"/>
        <v>159024.96398128077</v>
      </c>
      <c r="C19" s="3">
        <f>(E$6*E$9)*(1-E$8)/12</f>
        <v>80850</v>
      </c>
      <c r="D19" s="3">
        <f t="shared" si="1"/>
        <v>30833.333333333332</v>
      </c>
      <c r="E19" s="7">
        <f t="shared" si="2"/>
        <v>26000</v>
      </c>
    </row>
    <row r="20" spans="1:5" ht="15">
      <c r="A20" s="1">
        <v>6</v>
      </c>
      <c r="B20" s="4">
        <f t="shared" si="0"/>
        <v>159024.96398128077</v>
      </c>
      <c r="C20" s="3">
        <f>(E$6*E$9)*(1-E$8)/12</f>
        <v>80850</v>
      </c>
      <c r="D20" s="3">
        <f t="shared" si="1"/>
        <v>30833.333333333332</v>
      </c>
      <c r="E20" s="7">
        <f t="shared" si="2"/>
        <v>26000</v>
      </c>
    </row>
    <row r="21" spans="1:5" ht="15">
      <c r="A21" s="1">
        <v>7</v>
      </c>
      <c r="B21" s="4">
        <f t="shared" si="0"/>
        <v>159024.96398128077</v>
      </c>
      <c r="C21" s="3">
        <f>(E$6*E$9)*(1-E$8)/12</f>
        <v>80850</v>
      </c>
      <c r="D21" s="3">
        <f t="shared" si="1"/>
        <v>30833.333333333332</v>
      </c>
      <c r="E21" s="7">
        <f t="shared" si="2"/>
        <v>26000</v>
      </c>
    </row>
    <row r="22" spans="1:5" ht="15">
      <c r="A22" s="1">
        <v>8</v>
      </c>
      <c r="B22" s="4">
        <f t="shared" si="0"/>
        <v>159024.96398128077</v>
      </c>
      <c r="C22" s="3">
        <f>(E$6*E$9)*(1-E$8)/12</f>
        <v>80850</v>
      </c>
      <c r="D22" s="3">
        <f t="shared" si="1"/>
        <v>30833.333333333332</v>
      </c>
      <c r="E22" s="7">
        <f t="shared" si="2"/>
        <v>26000</v>
      </c>
    </row>
    <row r="23" spans="1:5" ht="15">
      <c r="A23" s="1">
        <v>9</v>
      </c>
      <c r="B23" s="4">
        <f t="shared" si="0"/>
        <v>159024.96398128077</v>
      </c>
      <c r="C23" s="3">
        <f>(E$6*E$9)*(1-E$8)/12</f>
        <v>80850</v>
      </c>
      <c r="D23" s="3">
        <f t="shared" si="1"/>
        <v>30833.333333333332</v>
      </c>
      <c r="E23" s="7">
        <f t="shared" si="2"/>
        <v>26000</v>
      </c>
    </row>
    <row r="24" spans="1:5" ht="15">
      <c r="A24" s="1">
        <v>10</v>
      </c>
      <c r="B24" s="4">
        <f t="shared" si="0"/>
        <v>159024.96398128077</v>
      </c>
      <c r="C24" s="3">
        <f>(E$6*E$9)*(1-E$8)/12</f>
        <v>80850</v>
      </c>
      <c r="D24" s="3">
        <f t="shared" si="1"/>
        <v>30833.333333333332</v>
      </c>
      <c r="E24" s="7">
        <f t="shared" si="2"/>
        <v>26000</v>
      </c>
    </row>
    <row r="25" spans="1:5" ht="15">
      <c r="A25" s="1">
        <v>11</v>
      </c>
      <c r="B25" s="4">
        <f t="shared" si="0"/>
        <v>159024.96398128077</v>
      </c>
      <c r="C25" s="3">
        <f>(E$6*E$9)*(1-E$8)/12</f>
        <v>80850</v>
      </c>
      <c r="D25" s="3">
        <f t="shared" si="1"/>
        <v>30833.333333333332</v>
      </c>
      <c r="E25" s="7">
        <f t="shared" si="2"/>
        <v>26000</v>
      </c>
    </row>
    <row r="26" spans="1:5" ht="15">
      <c r="A26" s="1">
        <v>12</v>
      </c>
      <c r="B26" s="4">
        <f t="shared" si="0"/>
        <v>159024.96398128077</v>
      </c>
      <c r="C26" s="3">
        <f>(E$6*E$9)*(1-E$8)/12</f>
        <v>80850</v>
      </c>
      <c r="D26" s="3">
        <f t="shared" si="1"/>
        <v>30833.333333333332</v>
      </c>
      <c r="E26" s="7">
        <f t="shared" si="2"/>
        <v>26000</v>
      </c>
    </row>
    <row r="27" spans="1:5" ht="15">
      <c r="A27" s="1">
        <v>13</v>
      </c>
      <c r="B27" s="4">
        <f t="shared" si="0"/>
        <v>159024.96398128077</v>
      </c>
      <c r="C27" s="3">
        <f>(E$6*(1+E7)*E$9)*(1-E$8)/12</f>
        <v>83275.5</v>
      </c>
      <c r="D27" s="3">
        <f>D26*(1+E12)</f>
        <v>31758.333333333332</v>
      </c>
      <c r="E27" s="7">
        <f>E26*(1+B11)</f>
        <v>27040</v>
      </c>
    </row>
    <row r="28" spans="1:5" ht="15">
      <c r="A28" s="1">
        <v>14</v>
      </c>
      <c r="B28" s="4">
        <f t="shared" si="0"/>
        <v>159024.96398128077</v>
      </c>
      <c r="C28" s="3">
        <f>C27</f>
        <v>83275.5</v>
      </c>
      <c r="D28" s="3">
        <f t="shared" si="1"/>
        <v>31758.333333333332</v>
      </c>
      <c r="E28" s="7">
        <f t="shared" si="2"/>
        <v>27040</v>
      </c>
    </row>
    <row r="29" spans="1:5" ht="15">
      <c r="A29" s="1">
        <v>15</v>
      </c>
      <c r="B29" s="4">
        <f t="shared" si="0"/>
        <v>159024.96398128077</v>
      </c>
      <c r="C29" s="3">
        <f aca="true" t="shared" si="3" ref="C29:C38">C28</f>
        <v>83275.5</v>
      </c>
      <c r="D29" s="3">
        <f t="shared" si="1"/>
        <v>31758.333333333332</v>
      </c>
      <c r="E29" s="7">
        <f t="shared" si="2"/>
        <v>27040</v>
      </c>
    </row>
    <row r="30" spans="1:5" ht="15">
      <c r="A30" s="1">
        <v>16</v>
      </c>
      <c r="B30" s="4">
        <f t="shared" si="0"/>
        <v>159024.96398128077</v>
      </c>
      <c r="C30" s="3">
        <f t="shared" si="3"/>
        <v>83275.5</v>
      </c>
      <c r="D30" s="3">
        <f t="shared" si="1"/>
        <v>31758.333333333332</v>
      </c>
      <c r="E30" s="7">
        <f t="shared" si="2"/>
        <v>27040</v>
      </c>
    </row>
    <row r="31" spans="1:5" ht="15">
      <c r="A31" s="1">
        <v>17</v>
      </c>
      <c r="B31" s="4">
        <f t="shared" si="0"/>
        <v>159024.96398128077</v>
      </c>
      <c r="C31" s="3">
        <f t="shared" si="3"/>
        <v>83275.5</v>
      </c>
      <c r="D31" s="3">
        <f t="shared" si="1"/>
        <v>31758.333333333332</v>
      </c>
      <c r="E31" s="7">
        <f t="shared" si="2"/>
        <v>27040</v>
      </c>
    </row>
    <row r="32" spans="1:5" ht="15">
      <c r="A32" s="1">
        <v>18</v>
      </c>
      <c r="B32" s="4">
        <f t="shared" si="0"/>
        <v>159024.96398128077</v>
      </c>
      <c r="C32" s="3">
        <f t="shared" si="3"/>
        <v>83275.5</v>
      </c>
      <c r="D32" s="3">
        <f t="shared" si="1"/>
        <v>31758.333333333332</v>
      </c>
      <c r="E32" s="7">
        <f t="shared" si="2"/>
        <v>27040</v>
      </c>
    </row>
    <row r="33" spans="1:5" ht="15">
      <c r="A33" s="1">
        <v>19</v>
      </c>
      <c r="B33" s="4">
        <f t="shared" si="0"/>
        <v>159024.96398128077</v>
      </c>
      <c r="C33" s="3">
        <f t="shared" si="3"/>
        <v>83275.5</v>
      </c>
      <c r="D33" s="3">
        <f t="shared" si="1"/>
        <v>31758.333333333332</v>
      </c>
      <c r="E33" s="7">
        <f t="shared" si="2"/>
        <v>27040</v>
      </c>
    </row>
    <row r="34" spans="1:5" ht="15">
      <c r="A34" s="1">
        <v>20</v>
      </c>
      <c r="B34" s="4">
        <f t="shared" si="0"/>
        <v>159024.96398128077</v>
      </c>
      <c r="C34" s="3">
        <f t="shared" si="3"/>
        <v>83275.5</v>
      </c>
      <c r="D34" s="3">
        <f t="shared" si="1"/>
        <v>31758.333333333332</v>
      </c>
      <c r="E34" s="7">
        <f t="shared" si="2"/>
        <v>27040</v>
      </c>
    </row>
    <row r="35" spans="1:5" ht="15">
      <c r="A35" s="1">
        <v>21</v>
      </c>
      <c r="B35" s="4">
        <f t="shared" si="0"/>
        <v>159024.96398128077</v>
      </c>
      <c r="C35" s="3">
        <f t="shared" si="3"/>
        <v>83275.5</v>
      </c>
      <c r="D35" s="3">
        <f t="shared" si="1"/>
        <v>31758.333333333332</v>
      </c>
      <c r="E35" s="7">
        <f t="shared" si="2"/>
        <v>27040</v>
      </c>
    </row>
    <row r="36" spans="1:5" ht="15">
      <c r="A36" s="1">
        <v>22</v>
      </c>
      <c r="B36" s="4">
        <f t="shared" si="0"/>
        <v>159024.96398128077</v>
      </c>
      <c r="C36" s="3">
        <f t="shared" si="3"/>
        <v>83275.5</v>
      </c>
      <c r="D36" s="3">
        <f t="shared" si="1"/>
        <v>31758.333333333332</v>
      </c>
      <c r="E36" s="7">
        <f t="shared" si="2"/>
        <v>27040</v>
      </c>
    </row>
    <row r="37" spans="1:5" ht="15">
      <c r="A37" s="1">
        <v>23</v>
      </c>
      <c r="B37" s="4">
        <f t="shared" si="0"/>
        <v>159024.96398128077</v>
      </c>
      <c r="C37" s="3">
        <f t="shared" si="3"/>
        <v>83275.5</v>
      </c>
      <c r="D37" s="3">
        <f t="shared" si="1"/>
        <v>31758.333333333332</v>
      </c>
      <c r="E37" s="7">
        <f t="shared" si="2"/>
        <v>27040</v>
      </c>
    </row>
    <row r="38" spans="1:5" ht="15">
      <c r="A38" s="1">
        <v>24</v>
      </c>
      <c r="B38" s="4">
        <f t="shared" si="0"/>
        <v>159024.96398128077</v>
      </c>
      <c r="C38" s="3">
        <f t="shared" si="3"/>
        <v>83275.5</v>
      </c>
      <c r="D38" s="3">
        <f t="shared" si="1"/>
        <v>31758.333333333332</v>
      </c>
      <c r="E38" s="7">
        <f t="shared" si="2"/>
        <v>27040</v>
      </c>
    </row>
    <row r="39" spans="1:5" ht="15">
      <c r="A39" s="1">
        <v>25</v>
      </c>
      <c r="B39" s="4">
        <f t="shared" si="0"/>
        <v>159024.96398128077</v>
      </c>
      <c r="C39" s="3">
        <f>C38*(1+E7)</f>
        <v>85773.765</v>
      </c>
      <c r="D39" s="3">
        <f>D38*(1+E12)</f>
        <v>32711.083333333332</v>
      </c>
      <c r="E39" s="7">
        <f>E38*(1+B11)</f>
        <v>28121.600000000002</v>
      </c>
    </row>
    <row r="40" spans="1:5" ht="15">
      <c r="A40" s="1">
        <v>26</v>
      </c>
      <c r="B40" s="4">
        <f t="shared" si="0"/>
        <v>159024.96398128077</v>
      </c>
      <c r="C40" s="3">
        <f>C39</f>
        <v>85773.765</v>
      </c>
      <c r="D40" s="3">
        <f t="shared" si="1"/>
        <v>32711.083333333332</v>
      </c>
      <c r="E40" s="7">
        <f t="shared" si="2"/>
        <v>28121.600000000002</v>
      </c>
    </row>
    <row r="41" spans="1:5" ht="15">
      <c r="A41" s="1">
        <v>27</v>
      </c>
      <c r="B41" s="4">
        <f t="shared" si="0"/>
        <v>159024.96398128077</v>
      </c>
      <c r="C41" s="3">
        <f aca="true" t="shared" si="4" ref="C41:C50">C40</f>
        <v>85773.765</v>
      </c>
      <c r="D41" s="3">
        <f t="shared" si="1"/>
        <v>32711.083333333332</v>
      </c>
      <c r="E41" s="7">
        <f t="shared" si="2"/>
        <v>28121.600000000002</v>
      </c>
    </row>
    <row r="42" spans="1:5" ht="15">
      <c r="A42" s="1">
        <v>28</v>
      </c>
      <c r="B42" s="4">
        <f t="shared" si="0"/>
        <v>159024.96398128077</v>
      </c>
      <c r="C42" s="3">
        <f t="shared" si="4"/>
        <v>85773.765</v>
      </c>
      <c r="D42" s="3">
        <f t="shared" si="1"/>
        <v>32711.083333333332</v>
      </c>
      <c r="E42" s="7">
        <f t="shared" si="2"/>
        <v>28121.600000000002</v>
      </c>
    </row>
    <row r="43" spans="1:5" ht="15">
      <c r="A43" s="1">
        <v>29</v>
      </c>
      <c r="B43" s="4">
        <f t="shared" si="0"/>
        <v>159024.96398128077</v>
      </c>
      <c r="C43" s="3">
        <f t="shared" si="4"/>
        <v>85773.765</v>
      </c>
      <c r="D43" s="3">
        <f t="shared" si="1"/>
        <v>32711.083333333332</v>
      </c>
      <c r="E43" s="7">
        <f t="shared" si="2"/>
        <v>28121.600000000002</v>
      </c>
    </row>
    <row r="44" spans="1:5" ht="15">
      <c r="A44" s="1">
        <v>30</v>
      </c>
      <c r="B44" s="4">
        <f t="shared" si="0"/>
        <v>159024.96398128077</v>
      </c>
      <c r="C44" s="3">
        <f t="shared" si="4"/>
        <v>85773.765</v>
      </c>
      <c r="D44" s="3">
        <f t="shared" si="1"/>
        <v>32711.083333333332</v>
      </c>
      <c r="E44" s="7">
        <f t="shared" si="2"/>
        <v>28121.600000000002</v>
      </c>
    </row>
    <row r="45" spans="1:5" ht="15">
      <c r="A45" s="1">
        <v>31</v>
      </c>
      <c r="B45" s="4">
        <f t="shared" si="0"/>
        <v>159024.96398128077</v>
      </c>
      <c r="C45" s="3">
        <f t="shared" si="4"/>
        <v>85773.765</v>
      </c>
      <c r="D45" s="3">
        <f t="shared" si="1"/>
        <v>32711.083333333332</v>
      </c>
      <c r="E45" s="7">
        <f t="shared" si="2"/>
        <v>28121.600000000002</v>
      </c>
    </row>
    <row r="46" spans="1:5" ht="15">
      <c r="A46" s="1">
        <v>32</v>
      </c>
      <c r="B46" s="4">
        <f t="shared" si="0"/>
        <v>159024.96398128077</v>
      </c>
      <c r="C46" s="3">
        <f t="shared" si="4"/>
        <v>85773.765</v>
      </c>
      <c r="D46" s="3">
        <f t="shared" si="1"/>
        <v>32711.083333333332</v>
      </c>
      <c r="E46" s="7">
        <f t="shared" si="2"/>
        <v>28121.600000000002</v>
      </c>
    </row>
    <row r="47" spans="1:5" ht="15">
      <c r="A47" s="1">
        <v>33</v>
      </c>
      <c r="B47" s="4">
        <f t="shared" si="0"/>
        <v>159024.96398128077</v>
      </c>
      <c r="C47" s="3">
        <f t="shared" si="4"/>
        <v>85773.765</v>
      </c>
      <c r="D47" s="3">
        <f t="shared" si="1"/>
        <v>32711.083333333332</v>
      </c>
      <c r="E47" s="7">
        <f t="shared" si="2"/>
        <v>28121.600000000002</v>
      </c>
    </row>
    <row r="48" spans="1:5" ht="15">
      <c r="A48" s="1">
        <v>34</v>
      </c>
      <c r="B48" s="4">
        <f t="shared" si="0"/>
        <v>159024.96398128077</v>
      </c>
      <c r="C48" s="3">
        <f t="shared" si="4"/>
        <v>85773.765</v>
      </c>
      <c r="D48" s="3">
        <f t="shared" si="1"/>
        <v>32711.083333333332</v>
      </c>
      <c r="E48" s="7">
        <f t="shared" si="2"/>
        <v>28121.600000000002</v>
      </c>
    </row>
    <row r="49" spans="1:5" ht="15">
      <c r="A49" s="1">
        <v>35</v>
      </c>
      <c r="B49" s="4">
        <f t="shared" si="0"/>
        <v>159024.96398128077</v>
      </c>
      <c r="C49" s="3">
        <f t="shared" si="4"/>
        <v>85773.765</v>
      </c>
      <c r="D49" s="3">
        <f t="shared" si="1"/>
        <v>32711.083333333332</v>
      </c>
      <c r="E49" s="7">
        <f t="shared" si="2"/>
        <v>28121.600000000002</v>
      </c>
    </row>
    <row r="50" spans="1:5" ht="15">
      <c r="A50" s="1">
        <v>36</v>
      </c>
      <c r="B50" s="4">
        <f t="shared" si="0"/>
        <v>159024.96398128077</v>
      </c>
      <c r="C50" s="3">
        <f t="shared" si="4"/>
        <v>85773.765</v>
      </c>
      <c r="D50" s="3">
        <f t="shared" si="1"/>
        <v>32711.083333333332</v>
      </c>
      <c r="E50" s="7">
        <f t="shared" si="2"/>
        <v>28121.600000000002</v>
      </c>
    </row>
    <row r="51" spans="1:5" ht="15">
      <c r="A51" s="1">
        <v>37</v>
      </c>
      <c r="B51" s="4">
        <f t="shared" si="0"/>
        <v>159024.96398128077</v>
      </c>
      <c r="C51" s="3">
        <f>C50*(1+E$7)</f>
        <v>88346.97795</v>
      </c>
      <c r="D51" s="3">
        <f>D50*(1+E12)</f>
        <v>33692.41583333333</v>
      </c>
      <c r="E51" s="7">
        <f>E50*(1+B11)</f>
        <v>29246.464000000004</v>
      </c>
    </row>
    <row r="52" spans="1:5" ht="15">
      <c r="A52" s="1">
        <v>38</v>
      </c>
      <c r="B52" s="4">
        <f t="shared" si="0"/>
        <v>159024.96398128077</v>
      </c>
      <c r="C52" s="3">
        <f>C51</f>
        <v>88346.97795</v>
      </c>
      <c r="D52" s="3">
        <f t="shared" si="1"/>
        <v>33692.41583333333</v>
      </c>
      <c r="E52" s="7">
        <f t="shared" si="2"/>
        <v>29246.464000000004</v>
      </c>
    </row>
    <row r="53" spans="1:5" ht="15">
      <c r="A53" s="1">
        <v>39</v>
      </c>
      <c r="B53" s="4">
        <f t="shared" si="0"/>
        <v>159024.96398128077</v>
      </c>
      <c r="C53" s="3">
        <f aca="true" t="shared" si="5" ref="C53:C62">C52</f>
        <v>88346.97795</v>
      </c>
      <c r="D53" s="3">
        <f t="shared" si="1"/>
        <v>33692.41583333333</v>
      </c>
      <c r="E53" s="7">
        <f t="shared" si="2"/>
        <v>29246.464000000004</v>
      </c>
    </row>
    <row r="54" spans="1:5" ht="15">
      <c r="A54" s="1">
        <v>40</v>
      </c>
      <c r="B54" s="4">
        <f t="shared" si="0"/>
        <v>159024.96398128077</v>
      </c>
      <c r="C54" s="3">
        <f t="shared" si="5"/>
        <v>88346.97795</v>
      </c>
      <c r="D54" s="3">
        <f t="shared" si="1"/>
        <v>33692.41583333333</v>
      </c>
      <c r="E54" s="7">
        <f t="shared" si="2"/>
        <v>29246.464000000004</v>
      </c>
    </row>
    <row r="55" spans="1:5" ht="15">
      <c r="A55" s="1">
        <v>41</v>
      </c>
      <c r="B55" s="4">
        <f t="shared" si="0"/>
        <v>159024.96398128077</v>
      </c>
      <c r="C55" s="3">
        <f t="shared" si="5"/>
        <v>88346.97795</v>
      </c>
      <c r="D55" s="3">
        <f t="shared" si="1"/>
        <v>33692.41583333333</v>
      </c>
      <c r="E55" s="7">
        <f t="shared" si="2"/>
        <v>29246.464000000004</v>
      </c>
    </row>
    <row r="56" spans="1:5" ht="15">
      <c r="A56" s="1">
        <v>42</v>
      </c>
      <c r="B56" s="4">
        <f t="shared" si="0"/>
        <v>159024.96398128077</v>
      </c>
      <c r="C56" s="3">
        <f t="shared" si="5"/>
        <v>88346.97795</v>
      </c>
      <c r="D56" s="3">
        <f t="shared" si="1"/>
        <v>33692.41583333333</v>
      </c>
      <c r="E56" s="7">
        <f t="shared" si="2"/>
        <v>29246.464000000004</v>
      </c>
    </row>
    <row r="57" spans="1:5" ht="15">
      <c r="A57" s="1">
        <v>43</v>
      </c>
      <c r="B57" s="4">
        <f t="shared" si="0"/>
        <v>159024.96398128077</v>
      </c>
      <c r="C57" s="3">
        <f t="shared" si="5"/>
        <v>88346.97795</v>
      </c>
      <c r="D57" s="3">
        <f t="shared" si="1"/>
        <v>33692.41583333333</v>
      </c>
      <c r="E57" s="7">
        <f t="shared" si="2"/>
        <v>29246.464000000004</v>
      </c>
    </row>
    <row r="58" spans="1:5" ht="15">
      <c r="A58" s="1">
        <v>44</v>
      </c>
      <c r="B58" s="4">
        <f t="shared" si="0"/>
        <v>159024.96398128077</v>
      </c>
      <c r="C58" s="3">
        <f t="shared" si="5"/>
        <v>88346.97795</v>
      </c>
      <c r="D58" s="3">
        <f t="shared" si="1"/>
        <v>33692.41583333333</v>
      </c>
      <c r="E58" s="7">
        <f t="shared" si="2"/>
        <v>29246.464000000004</v>
      </c>
    </row>
    <row r="59" spans="1:5" ht="15">
      <c r="A59" s="1">
        <v>45</v>
      </c>
      <c r="B59" s="4">
        <f t="shared" si="0"/>
        <v>159024.96398128077</v>
      </c>
      <c r="C59" s="3">
        <f t="shared" si="5"/>
        <v>88346.97795</v>
      </c>
      <c r="D59" s="3">
        <f t="shared" si="1"/>
        <v>33692.41583333333</v>
      </c>
      <c r="E59" s="7">
        <f t="shared" si="2"/>
        <v>29246.464000000004</v>
      </c>
    </row>
    <row r="60" spans="1:5" ht="15">
      <c r="A60" s="1">
        <v>46</v>
      </c>
      <c r="B60" s="4">
        <f t="shared" si="0"/>
        <v>159024.96398128077</v>
      </c>
      <c r="C60" s="3">
        <f t="shared" si="5"/>
        <v>88346.97795</v>
      </c>
      <c r="D60" s="3">
        <f t="shared" si="1"/>
        <v>33692.41583333333</v>
      </c>
      <c r="E60" s="7">
        <f t="shared" si="2"/>
        <v>29246.464000000004</v>
      </c>
    </row>
    <row r="61" spans="1:5" ht="15">
      <c r="A61" s="1">
        <v>47</v>
      </c>
      <c r="B61" s="4">
        <f t="shared" si="0"/>
        <v>159024.96398128077</v>
      </c>
      <c r="C61" s="3">
        <f t="shared" si="5"/>
        <v>88346.97795</v>
      </c>
      <c r="D61" s="3">
        <f t="shared" si="1"/>
        <v>33692.41583333333</v>
      </c>
      <c r="E61" s="7">
        <f t="shared" si="2"/>
        <v>29246.464000000004</v>
      </c>
    </row>
    <row r="62" spans="1:5" ht="15">
      <c r="A62" s="1">
        <v>48</v>
      </c>
      <c r="B62" s="4">
        <f t="shared" si="0"/>
        <v>159024.96398128077</v>
      </c>
      <c r="C62" s="3">
        <f t="shared" si="5"/>
        <v>88346.97795</v>
      </c>
      <c r="D62" s="3">
        <f t="shared" si="1"/>
        <v>33692.41583333333</v>
      </c>
      <c r="E62" s="7">
        <f t="shared" si="2"/>
        <v>29246.464000000004</v>
      </c>
    </row>
    <row r="63" spans="1:5" ht="15">
      <c r="A63" s="1">
        <v>49</v>
      </c>
      <c r="B63" s="4">
        <f t="shared" si="0"/>
        <v>159024.96398128077</v>
      </c>
      <c r="C63" s="3">
        <f>C62*(1+E$7)</f>
        <v>90997.3872885</v>
      </c>
      <c r="D63" s="3">
        <f>D62*(1+E12)</f>
        <v>34703.18830833333</v>
      </c>
      <c r="E63" s="7">
        <f>E62*(1+B11)</f>
        <v>30416.322560000004</v>
      </c>
    </row>
    <row r="64" spans="1:5" ht="15">
      <c r="A64" s="1">
        <v>50</v>
      </c>
      <c r="B64" s="4">
        <f t="shared" si="0"/>
        <v>159024.96398128077</v>
      </c>
      <c r="C64" s="3">
        <f>C63</f>
        <v>90997.3872885</v>
      </c>
      <c r="D64" s="3">
        <f t="shared" si="1"/>
        <v>34703.18830833333</v>
      </c>
      <c r="E64" s="7">
        <f t="shared" si="2"/>
        <v>30416.322560000004</v>
      </c>
    </row>
    <row r="65" spans="1:5" ht="15">
      <c r="A65" s="1">
        <v>51</v>
      </c>
      <c r="B65" s="4">
        <f t="shared" si="0"/>
        <v>159024.96398128077</v>
      </c>
      <c r="C65" s="3">
        <f aca="true" t="shared" si="6" ref="C65:C128">C64</f>
        <v>90997.3872885</v>
      </c>
      <c r="D65" s="3">
        <f t="shared" si="1"/>
        <v>34703.18830833333</v>
      </c>
      <c r="E65" s="7">
        <f t="shared" si="2"/>
        <v>30416.322560000004</v>
      </c>
    </row>
    <row r="66" spans="1:5" ht="15">
      <c r="A66" s="1">
        <v>52</v>
      </c>
      <c r="B66" s="4">
        <f t="shared" si="0"/>
        <v>159024.96398128077</v>
      </c>
      <c r="C66" s="3">
        <f t="shared" si="6"/>
        <v>90997.3872885</v>
      </c>
      <c r="D66" s="3">
        <f t="shared" si="1"/>
        <v>34703.18830833333</v>
      </c>
      <c r="E66" s="7">
        <f t="shared" si="2"/>
        <v>30416.322560000004</v>
      </c>
    </row>
    <row r="67" spans="1:5" ht="15">
      <c r="A67" s="1">
        <v>53</v>
      </c>
      <c r="B67" s="4">
        <f t="shared" si="0"/>
        <v>159024.96398128077</v>
      </c>
      <c r="C67" s="3">
        <f t="shared" si="6"/>
        <v>90997.3872885</v>
      </c>
      <c r="D67" s="3">
        <f t="shared" si="1"/>
        <v>34703.18830833333</v>
      </c>
      <c r="E67" s="7">
        <f t="shared" si="2"/>
        <v>30416.322560000004</v>
      </c>
    </row>
    <row r="68" spans="1:5" ht="15">
      <c r="A68" s="1">
        <v>54</v>
      </c>
      <c r="B68" s="4">
        <f t="shared" si="0"/>
        <v>159024.96398128077</v>
      </c>
      <c r="C68" s="3">
        <f t="shared" si="6"/>
        <v>90997.3872885</v>
      </c>
      <c r="D68" s="3">
        <f t="shared" si="1"/>
        <v>34703.18830833333</v>
      </c>
      <c r="E68" s="7">
        <f t="shared" si="2"/>
        <v>30416.322560000004</v>
      </c>
    </row>
    <row r="69" spans="1:5" ht="15">
      <c r="A69" s="1">
        <v>55</v>
      </c>
      <c r="B69" s="4">
        <f t="shared" si="0"/>
        <v>159024.96398128077</v>
      </c>
      <c r="C69" s="3">
        <f t="shared" si="6"/>
        <v>90997.3872885</v>
      </c>
      <c r="D69" s="3">
        <f t="shared" si="1"/>
        <v>34703.18830833333</v>
      </c>
      <c r="E69" s="7">
        <f t="shared" si="2"/>
        <v>30416.322560000004</v>
      </c>
    </row>
    <row r="70" spans="1:5" ht="15">
      <c r="A70" s="1">
        <v>56</v>
      </c>
      <c r="B70" s="4">
        <f t="shared" si="0"/>
        <v>159024.96398128077</v>
      </c>
      <c r="C70" s="3">
        <f t="shared" si="6"/>
        <v>90997.3872885</v>
      </c>
      <c r="D70" s="3">
        <f t="shared" si="1"/>
        <v>34703.18830833333</v>
      </c>
      <c r="E70" s="7">
        <f t="shared" si="2"/>
        <v>30416.322560000004</v>
      </c>
    </row>
    <row r="71" spans="1:5" ht="15">
      <c r="A71" s="1">
        <v>57</v>
      </c>
      <c r="B71" s="4">
        <f t="shared" si="0"/>
        <v>159024.96398128077</v>
      </c>
      <c r="C71" s="3">
        <f t="shared" si="6"/>
        <v>90997.3872885</v>
      </c>
      <c r="D71" s="3">
        <f t="shared" si="1"/>
        <v>34703.18830833333</v>
      </c>
      <c r="E71" s="7">
        <f t="shared" si="2"/>
        <v>30416.322560000004</v>
      </c>
    </row>
    <row r="72" spans="1:5" ht="15">
      <c r="A72" s="1">
        <v>58</v>
      </c>
      <c r="B72" s="4">
        <f t="shared" si="0"/>
        <v>159024.96398128077</v>
      </c>
      <c r="C72" s="3">
        <f t="shared" si="6"/>
        <v>90997.3872885</v>
      </c>
      <c r="D72" s="3">
        <f t="shared" si="1"/>
        <v>34703.18830833333</v>
      </c>
      <c r="E72" s="7">
        <f t="shared" si="2"/>
        <v>30416.322560000004</v>
      </c>
    </row>
    <row r="73" spans="1:5" ht="15">
      <c r="A73" s="1">
        <v>59</v>
      </c>
      <c r="B73" s="4">
        <f t="shared" si="0"/>
        <v>159024.96398128077</v>
      </c>
      <c r="C73" s="3">
        <f t="shared" si="6"/>
        <v>90997.3872885</v>
      </c>
      <c r="D73" s="3">
        <f t="shared" si="1"/>
        <v>34703.18830833333</v>
      </c>
      <c r="E73" s="7">
        <f t="shared" si="2"/>
        <v>30416.322560000004</v>
      </c>
    </row>
    <row r="74" spans="1:5" ht="15">
      <c r="A74" s="1">
        <v>60</v>
      </c>
      <c r="B74" s="4">
        <f t="shared" si="0"/>
        <v>159024.96398128077</v>
      </c>
      <c r="C74" s="3">
        <f t="shared" si="6"/>
        <v>90997.3872885</v>
      </c>
      <c r="D74" s="3">
        <f t="shared" si="1"/>
        <v>34703.18830833333</v>
      </c>
      <c r="E74" s="7">
        <f t="shared" si="2"/>
        <v>30416.322560000004</v>
      </c>
    </row>
    <row r="75" spans="1:5" ht="15">
      <c r="A75" s="1">
        <v>61</v>
      </c>
      <c r="B75" s="4">
        <f t="shared" si="0"/>
        <v>159024.96398128077</v>
      </c>
      <c r="C75" s="3">
        <f>C74*(1+E7)</f>
        <v>93727.308907155</v>
      </c>
      <c r="D75" s="3">
        <f>D74*(1+E12)</f>
        <v>35744.28395758333</v>
      </c>
      <c r="E75" s="7">
        <f>E74*(1+B11)</f>
        <v>31632.975462400005</v>
      </c>
    </row>
    <row r="76" spans="1:5" ht="15">
      <c r="A76" s="1">
        <v>62</v>
      </c>
      <c r="B76" s="4">
        <f t="shared" si="0"/>
        <v>159024.96398128077</v>
      </c>
      <c r="C76" s="3">
        <f t="shared" si="6"/>
        <v>93727.308907155</v>
      </c>
      <c r="D76" s="3">
        <f t="shared" si="1"/>
        <v>35744.28395758333</v>
      </c>
      <c r="E76" s="7">
        <f t="shared" si="2"/>
        <v>31632.975462400005</v>
      </c>
    </row>
    <row r="77" spans="1:5" ht="15">
      <c r="A77" s="1">
        <v>63</v>
      </c>
      <c r="B77" s="4">
        <f t="shared" si="0"/>
        <v>159024.96398128077</v>
      </c>
      <c r="C77" s="3">
        <f t="shared" si="6"/>
        <v>93727.308907155</v>
      </c>
      <c r="D77" s="3">
        <f t="shared" si="1"/>
        <v>35744.28395758333</v>
      </c>
      <c r="E77" s="7">
        <f t="shared" si="2"/>
        <v>31632.975462400005</v>
      </c>
    </row>
    <row r="78" spans="1:5" ht="15">
      <c r="A78" s="1">
        <v>64</v>
      </c>
      <c r="B78" s="4">
        <f t="shared" si="0"/>
        <v>159024.96398128077</v>
      </c>
      <c r="C78" s="3">
        <f t="shared" si="6"/>
        <v>93727.308907155</v>
      </c>
      <c r="D78" s="3">
        <f t="shared" si="1"/>
        <v>35744.28395758333</v>
      </c>
      <c r="E78" s="7">
        <f t="shared" si="2"/>
        <v>31632.975462400005</v>
      </c>
    </row>
    <row r="79" spans="1:5" ht="15">
      <c r="A79" s="1">
        <v>65</v>
      </c>
      <c r="B79" s="4">
        <f t="shared" si="0"/>
        <v>159024.96398128077</v>
      </c>
      <c r="C79" s="3">
        <f t="shared" si="6"/>
        <v>93727.308907155</v>
      </c>
      <c r="D79" s="3">
        <f t="shared" si="1"/>
        <v>35744.28395758333</v>
      </c>
      <c r="E79" s="7">
        <f t="shared" si="2"/>
        <v>31632.975462400005</v>
      </c>
    </row>
    <row r="80" spans="1:5" ht="15">
      <c r="A80" s="1">
        <v>66</v>
      </c>
      <c r="B80" s="4">
        <f aca="true" t="shared" si="7" ref="B80:B134">0-(PMT($E$4/12,120,($B$4-$B$5)))</f>
        <v>159024.96398128077</v>
      </c>
      <c r="C80" s="3">
        <f t="shared" si="6"/>
        <v>93727.308907155</v>
      </c>
      <c r="D80" s="3">
        <f t="shared" si="1"/>
        <v>35744.28395758333</v>
      </c>
      <c r="E80" s="7">
        <f t="shared" si="2"/>
        <v>31632.975462400005</v>
      </c>
    </row>
    <row r="81" spans="1:5" ht="15">
      <c r="A81" s="1">
        <v>67</v>
      </c>
      <c r="B81" s="4">
        <f t="shared" si="7"/>
        <v>159024.96398128077</v>
      </c>
      <c r="C81" s="3">
        <f t="shared" si="6"/>
        <v>93727.308907155</v>
      </c>
      <c r="D81" s="3">
        <f aca="true" t="shared" si="8" ref="D81:D134">D80</f>
        <v>35744.28395758333</v>
      </c>
      <c r="E81" s="7">
        <f aca="true" t="shared" si="9" ref="E81:E134">E80</f>
        <v>31632.975462400005</v>
      </c>
    </row>
    <row r="82" spans="1:5" ht="15">
      <c r="A82" s="1">
        <v>68</v>
      </c>
      <c r="B82" s="4">
        <f t="shared" si="7"/>
        <v>159024.96398128077</v>
      </c>
      <c r="C82" s="3">
        <f t="shared" si="6"/>
        <v>93727.308907155</v>
      </c>
      <c r="D82" s="3">
        <f t="shared" si="8"/>
        <v>35744.28395758333</v>
      </c>
      <c r="E82" s="7">
        <f t="shared" si="9"/>
        <v>31632.975462400005</v>
      </c>
    </row>
    <row r="83" spans="1:5" ht="15">
      <c r="A83" s="1">
        <v>69</v>
      </c>
      <c r="B83" s="4">
        <f t="shared" si="7"/>
        <v>159024.96398128077</v>
      </c>
      <c r="C83" s="3">
        <f t="shared" si="6"/>
        <v>93727.308907155</v>
      </c>
      <c r="D83" s="3">
        <f t="shared" si="8"/>
        <v>35744.28395758333</v>
      </c>
      <c r="E83" s="7">
        <f t="shared" si="9"/>
        <v>31632.975462400005</v>
      </c>
    </row>
    <row r="84" spans="1:5" ht="15">
      <c r="A84" s="1">
        <v>70</v>
      </c>
      <c r="B84" s="4">
        <f t="shared" si="7"/>
        <v>159024.96398128077</v>
      </c>
      <c r="C84" s="3">
        <f t="shared" si="6"/>
        <v>93727.308907155</v>
      </c>
      <c r="D84" s="3">
        <f t="shared" si="8"/>
        <v>35744.28395758333</v>
      </c>
      <c r="E84" s="7">
        <f t="shared" si="9"/>
        <v>31632.975462400005</v>
      </c>
    </row>
    <row r="85" spans="1:5" ht="15">
      <c r="A85" s="1">
        <v>71</v>
      </c>
      <c r="B85" s="4">
        <f t="shared" si="7"/>
        <v>159024.96398128077</v>
      </c>
      <c r="C85" s="3">
        <f t="shared" si="6"/>
        <v>93727.308907155</v>
      </c>
      <c r="D85" s="3">
        <f t="shared" si="8"/>
        <v>35744.28395758333</v>
      </c>
      <c r="E85" s="7">
        <f t="shared" si="9"/>
        <v>31632.975462400005</v>
      </c>
    </row>
    <row r="86" spans="1:5" ht="15">
      <c r="A86" s="1">
        <v>72</v>
      </c>
      <c r="B86" s="4">
        <f t="shared" si="7"/>
        <v>159024.96398128077</v>
      </c>
      <c r="C86" s="3">
        <f t="shared" si="6"/>
        <v>93727.308907155</v>
      </c>
      <c r="D86" s="3">
        <f t="shared" si="8"/>
        <v>35744.28395758333</v>
      </c>
      <c r="E86" s="7">
        <f t="shared" si="9"/>
        <v>31632.975462400005</v>
      </c>
    </row>
    <row r="87" spans="1:5" ht="15">
      <c r="A87" s="1">
        <v>73</v>
      </c>
      <c r="B87" s="4">
        <f t="shared" si="7"/>
        <v>159024.96398128077</v>
      </c>
      <c r="C87" s="3">
        <f>C86*(1+E7)</f>
        <v>96539.12817436966</v>
      </c>
      <c r="D87" s="3">
        <f>D86*(1+E12)</f>
        <v>36816.61247631083</v>
      </c>
      <c r="E87" s="7">
        <f>E86*(1+B11)</f>
        <v>32898.29448089601</v>
      </c>
    </row>
    <row r="88" spans="1:5" ht="15">
      <c r="A88" s="1">
        <v>74</v>
      </c>
      <c r="B88" s="4">
        <f t="shared" si="7"/>
        <v>159024.96398128077</v>
      </c>
      <c r="C88" s="3">
        <f t="shared" si="6"/>
        <v>96539.12817436966</v>
      </c>
      <c r="D88" s="3">
        <f t="shared" si="8"/>
        <v>36816.61247631083</v>
      </c>
      <c r="E88" s="7">
        <f t="shared" si="9"/>
        <v>32898.29448089601</v>
      </c>
    </row>
    <row r="89" spans="1:5" ht="15">
      <c r="A89" s="1">
        <v>75</v>
      </c>
      <c r="B89" s="4">
        <f t="shared" si="7"/>
        <v>159024.96398128077</v>
      </c>
      <c r="C89" s="3">
        <f t="shared" si="6"/>
        <v>96539.12817436966</v>
      </c>
      <c r="D89" s="3">
        <f t="shared" si="8"/>
        <v>36816.61247631083</v>
      </c>
      <c r="E89" s="7">
        <f t="shared" si="9"/>
        <v>32898.29448089601</v>
      </c>
    </row>
    <row r="90" spans="1:5" ht="15">
      <c r="A90" s="1">
        <v>76</v>
      </c>
      <c r="B90" s="4">
        <f t="shared" si="7"/>
        <v>159024.96398128077</v>
      </c>
      <c r="C90" s="3">
        <f t="shared" si="6"/>
        <v>96539.12817436966</v>
      </c>
      <c r="D90" s="3">
        <f t="shared" si="8"/>
        <v>36816.61247631083</v>
      </c>
      <c r="E90" s="7">
        <f t="shared" si="9"/>
        <v>32898.29448089601</v>
      </c>
    </row>
    <row r="91" spans="1:5" ht="15">
      <c r="A91" s="1">
        <v>77</v>
      </c>
      <c r="B91" s="4">
        <f t="shared" si="7"/>
        <v>159024.96398128077</v>
      </c>
      <c r="C91" s="3">
        <f t="shared" si="6"/>
        <v>96539.12817436966</v>
      </c>
      <c r="D91" s="3">
        <f t="shared" si="8"/>
        <v>36816.61247631083</v>
      </c>
      <c r="E91" s="7">
        <f t="shared" si="9"/>
        <v>32898.29448089601</v>
      </c>
    </row>
    <row r="92" spans="1:5" ht="15">
      <c r="A92" s="1">
        <v>78</v>
      </c>
      <c r="B92" s="4">
        <f t="shared" si="7"/>
        <v>159024.96398128077</v>
      </c>
      <c r="C92" s="3">
        <f t="shared" si="6"/>
        <v>96539.12817436966</v>
      </c>
      <c r="D92" s="3">
        <f t="shared" si="8"/>
        <v>36816.61247631083</v>
      </c>
      <c r="E92" s="7">
        <f t="shared" si="9"/>
        <v>32898.29448089601</v>
      </c>
    </row>
    <row r="93" spans="1:5" ht="15">
      <c r="A93" s="1">
        <v>79</v>
      </c>
      <c r="B93" s="4">
        <f t="shared" si="7"/>
        <v>159024.96398128077</v>
      </c>
      <c r="C93" s="3">
        <f t="shared" si="6"/>
        <v>96539.12817436966</v>
      </c>
      <c r="D93" s="3">
        <f t="shared" si="8"/>
        <v>36816.61247631083</v>
      </c>
      <c r="E93" s="7">
        <f t="shared" si="9"/>
        <v>32898.29448089601</v>
      </c>
    </row>
    <row r="94" spans="1:5" ht="15">
      <c r="A94" s="1">
        <v>80</v>
      </c>
      <c r="B94" s="4">
        <f t="shared" si="7"/>
        <v>159024.96398128077</v>
      </c>
      <c r="C94" s="3">
        <f t="shared" si="6"/>
        <v>96539.12817436966</v>
      </c>
      <c r="D94" s="3">
        <f t="shared" si="8"/>
        <v>36816.61247631083</v>
      </c>
      <c r="E94" s="7">
        <f t="shared" si="9"/>
        <v>32898.29448089601</v>
      </c>
    </row>
    <row r="95" spans="1:5" ht="15">
      <c r="A95" s="1">
        <v>81</v>
      </c>
      <c r="B95" s="4">
        <f t="shared" si="7"/>
        <v>159024.96398128077</v>
      </c>
      <c r="C95" s="3">
        <f t="shared" si="6"/>
        <v>96539.12817436966</v>
      </c>
      <c r="D95" s="3">
        <f t="shared" si="8"/>
        <v>36816.61247631083</v>
      </c>
      <c r="E95" s="7">
        <f t="shared" si="9"/>
        <v>32898.29448089601</v>
      </c>
    </row>
    <row r="96" spans="1:5" ht="15">
      <c r="A96" s="1">
        <v>82</v>
      </c>
      <c r="B96" s="4">
        <f t="shared" si="7"/>
        <v>159024.96398128077</v>
      </c>
      <c r="C96" s="3">
        <f t="shared" si="6"/>
        <v>96539.12817436966</v>
      </c>
      <c r="D96" s="3">
        <f t="shared" si="8"/>
        <v>36816.61247631083</v>
      </c>
      <c r="E96" s="7">
        <f t="shared" si="9"/>
        <v>32898.29448089601</v>
      </c>
    </row>
    <row r="97" spans="1:5" ht="15">
      <c r="A97" s="1">
        <v>83</v>
      </c>
      <c r="B97" s="4">
        <f t="shared" si="7"/>
        <v>159024.96398128077</v>
      </c>
      <c r="C97" s="3">
        <f t="shared" si="6"/>
        <v>96539.12817436966</v>
      </c>
      <c r="D97" s="3">
        <f t="shared" si="8"/>
        <v>36816.61247631083</v>
      </c>
      <c r="E97" s="7">
        <f t="shared" si="9"/>
        <v>32898.29448089601</v>
      </c>
    </row>
    <row r="98" spans="1:5" ht="15">
      <c r="A98" s="1">
        <v>84</v>
      </c>
      <c r="B98" s="4">
        <f t="shared" si="7"/>
        <v>159024.96398128077</v>
      </c>
      <c r="C98" s="3">
        <f t="shared" si="6"/>
        <v>96539.12817436966</v>
      </c>
      <c r="D98" s="3">
        <f t="shared" si="8"/>
        <v>36816.61247631083</v>
      </c>
      <c r="E98" s="7">
        <f t="shared" si="9"/>
        <v>32898.29448089601</v>
      </c>
    </row>
    <row r="99" spans="1:5" ht="15">
      <c r="A99" s="1">
        <v>85</v>
      </c>
      <c r="B99" s="4">
        <f t="shared" si="7"/>
        <v>159024.96398128077</v>
      </c>
      <c r="C99" s="3">
        <f>C98*(1+E7)</f>
        <v>99435.30201960076</v>
      </c>
      <c r="D99" s="3">
        <f>D98*(1+E12)</f>
        <v>37921.110850600155</v>
      </c>
      <c r="E99" s="7">
        <f>E98*(1+B11)</f>
        <v>34214.22626013185</v>
      </c>
    </row>
    <row r="100" spans="1:5" ht="15">
      <c r="A100" s="1">
        <v>86</v>
      </c>
      <c r="B100" s="4">
        <f t="shared" si="7"/>
        <v>159024.96398128077</v>
      </c>
      <c r="C100" s="3">
        <f t="shared" si="6"/>
        <v>99435.30201960076</v>
      </c>
      <c r="D100" s="3">
        <f t="shared" si="8"/>
        <v>37921.110850600155</v>
      </c>
      <c r="E100" s="7">
        <f t="shared" si="9"/>
        <v>34214.22626013185</v>
      </c>
    </row>
    <row r="101" spans="1:5" ht="15">
      <c r="A101" s="1">
        <v>87</v>
      </c>
      <c r="B101" s="4">
        <f t="shared" si="7"/>
        <v>159024.96398128077</v>
      </c>
      <c r="C101" s="3">
        <f t="shared" si="6"/>
        <v>99435.30201960076</v>
      </c>
      <c r="D101" s="3">
        <f t="shared" si="8"/>
        <v>37921.110850600155</v>
      </c>
      <c r="E101" s="7">
        <f t="shared" si="9"/>
        <v>34214.22626013185</v>
      </c>
    </row>
    <row r="102" spans="1:5" ht="15">
      <c r="A102" s="1">
        <v>88</v>
      </c>
      <c r="B102" s="4">
        <f t="shared" si="7"/>
        <v>159024.96398128077</v>
      </c>
      <c r="C102" s="3">
        <f t="shared" si="6"/>
        <v>99435.30201960076</v>
      </c>
      <c r="D102" s="3">
        <f t="shared" si="8"/>
        <v>37921.110850600155</v>
      </c>
      <c r="E102" s="7">
        <f t="shared" si="9"/>
        <v>34214.22626013185</v>
      </c>
    </row>
    <row r="103" spans="1:5" ht="15">
      <c r="A103" s="1">
        <v>89</v>
      </c>
      <c r="B103" s="4">
        <f t="shared" si="7"/>
        <v>159024.96398128077</v>
      </c>
      <c r="C103" s="3">
        <f t="shared" si="6"/>
        <v>99435.30201960076</v>
      </c>
      <c r="D103" s="3">
        <f t="shared" si="8"/>
        <v>37921.110850600155</v>
      </c>
      <c r="E103" s="7">
        <f t="shared" si="9"/>
        <v>34214.22626013185</v>
      </c>
    </row>
    <row r="104" spans="1:5" ht="15">
      <c r="A104" s="1">
        <v>90</v>
      </c>
      <c r="B104" s="4">
        <f t="shared" si="7"/>
        <v>159024.96398128077</v>
      </c>
      <c r="C104" s="3">
        <f t="shared" si="6"/>
        <v>99435.30201960076</v>
      </c>
      <c r="D104" s="3">
        <f t="shared" si="8"/>
        <v>37921.110850600155</v>
      </c>
      <c r="E104" s="7">
        <f t="shared" si="9"/>
        <v>34214.22626013185</v>
      </c>
    </row>
    <row r="105" spans="1:5" ht="15">
      <c r="A105" s="1">
        <v>91</v>
      </c>
      <c r="B105" s="4">
        <f t="shared" si="7"/>
        <v>159024.96398128077</v>
      </c>
      <c r="C105" s="3">
        <f t="shared" si="6"/>
        <v>99435.30201960076</v>
      </c>
      <c r="D105" s="3">
        <f t="shared" si="8"/>
        <v>37921.110850600155</v>
      </c>
      <c r="E105" s="7">
        <f t="shared" si="9"/>
        <v>34214.22626013185</v>
      </c>
    </row>
    <row r="106" spans="1:5" ht="15">
      <c r="A106" s="1">
        <v>92</v>
      </c>
      <c r="B106" s="4">
        <f t="shared" si="7"/>
        <v>159024.96398128077</v>
      </c>
      <c r="C106" s="3">
        <f t="shared" si="6"/>
        <v>99435.30201960076</v>
      </c>
      <c r="D106" s="3">
        <f t="shared" si="8"/>
        <v>37921.110850600155</v>
      </c>
      <c r="E106" s="7">
        <f t="shared" si="9"/>
        <v>34214.22626013185</v>
      </c>
    </row>
    <row r="107" spans="1:5" ht="15">
      <c r="A107" s="1">
        <v>93</v>
      </c>
      <c r="B107" s="4">
        <f t="shared" si="7"/>
        <v>159024.96398128077</v>
      </c>
      <c r="C107" s="3">
        <f t="shared" si="6"/>
        <v>99435.30201960076</v>
      </c>
      <c r="D107" s="3">
        <f t="shared" si="8"/>
        <v>37921.110850600155</v>
      </c>
      <c r="E107" s="7">
        <f t="shared" si="9"/>
        <v>34214.22626013185</v>
      </c>
    </row>
    <row r="108" spans="1:5" ht="15">
      <c r="A108" s="1">
        <v>94</v>
      </c>
      <c r="B108" s="4">
        <f t="shared" si="7"/>
        <v>159024.96398128077</v>
      </c>
      <c r="C108" s="3">
        <f t="shared" si="6"/>
        <v>99435.30201960076</v>
      </c>
      <c r="D108" s="3">
        <f t="shared" si="8"/>
        <v>37921.110850600155</v>
      </c>
      <c r="E108" s="7">
        <f t="shared" si="9"/>
        <v>34214.22626013185</v>
      </c>
    </row>
    <row r="109" spans="1:5" ht="15">
      <c r="A109" s="1">
        <v>95</v>
      </c>
      <c r="B109" s="4">
        <f t="shared" si="7"/>
        <v>159024.96398128077</v>
      </c>
      <c r="C109" s="3">
        <f t="shared" si="6"/>
        <v>99435.30201960076</v>
      </c>
      <c r="D109" s="3">
        <f t="shared" si="8"/>
        <v>37921.110850600155</v>
      </c>
      <c r="E109" s="7">
        <f t="shared" si="9"/>
        <v>34214.22626013185</v>
      </c>
    </row>
    <row r="110" spans="1:5" ht="15">
      <c r="A110" s="1">
        <v>96</v>
      </c>
      <c r="B110" s="4">
        <f t="shared" si="7"/>
        <v>159024.96398128077</v>
      </c>
      <c r="C110" s="3">
        <f t="shared" si="6"/>
        <v>99435.30201960076</v>
      </c>
      <c r="D110" s="3">
        <f t="shared" si="8"/>
        <v>37921.110850600155</v>
      </c>
      <c r="E110" s="7">
        <f t="shared" si="9"/>
        <v>34214.22626013185</v>
      </c>
    </row>
    <row r="111" spans="1:5" ht="15">
      <c r="A111" s="1">
        <v>97</v>
      </c>
      <c r="B111" s="4">
        <f t="shared" si="7"/>
        <v>159024.96398128077</v>
      </c>
      <c r="C111" s="3">
        <f>C110*(1+E7)</f>
        <v>102418.36108018878</v>
      </c>
      <c r="D111" s="3">
        <f>D110*(1+E12)</f>
        <v>39058.74417611816</v>
      </c>
      <c r="E111" s="7">
        <f>E110*(1+B11)</f>
        <v>35582.79531053713</v>
      </c>
    </row>
    <row r="112" spans="1:5" ht="15">
      <c r="A112" s="1">
        <v>98</v>
      </c>
      <c r="B112" s="4">
        <f t="shared" si="7"/>
        <v>159024.96398128077</v>
      </c>
      <c r="C112" s="3">
        <f t="shared" si="6"/>
        <v>102418.36108018878</v>
      </c>
      <c r="D112" s="3">
        <f t="shared" si="8"/>
        <v>39058.74417611816</v>
      </c>
      <c r="E112" s="7">
        <f t="shared" si="9"/>
        <v>35582.79531053713</v>
      </c>
    </row>
    <row r="113" spans="1:5" ht="15">
      <c r="A113" s="1">
        <v>99</v>
      </c>
      <c r="B113" s="4">
        <f t="shared" si="7"/>
        <v>159024.96398128077</v>
      </c>
      <c r="C113" s="3">
        <f t="shared" si="6"/>
        <v>102418.36108018878</v>
      </c>
      <c r="D113" s="3">
        <f t="shared" si="8"/>
        <v>39058.74417611816</v>
      </c>
      <c r="E113" s="7">
        <f t="shared" si="9"/>
        <v>35582.79531053713</v>
      </c>
    </row>
    <row r="114" spans="1:5" ht="15">
      <c r="A114" s="1">
        <v>100</v>
      </c>
      <c r="B114" s="4">
        <f t="shared" si="7"/>
        <v>159024.96398128077</v>
      </c>
      <c r="C114" s="3">
        <f t="shared" si="6"/>
        <v>102418.36108018878</v>
      </c>
      <c r="D114" s="3">
        <f t="shared" si="8"/>
        <v>39058.74417611816</v>
      </c>
      <c r="E114" s="7">
        <f t="shared" si="9"/>
        <v>35582.79531053713</v>
      </c>
    </row>
    <row r="115" spans="1:5" ht="15">
      <c r="A115" s="1">
        <v>101</v>
      </c>
      <c r="B115" s="4">
        <f t="shared" si="7"/>
        <v>159024.96398128077</v>
      </c>
      <c r="C115" s="3">
        <f t="shared" si="6"/>
        <v>102418.36108018878</v>
      </c>
      <c r="D115" s="3">
        <f t="shared" si="8"/>
        <v>39058.74417611816</v>
      </c>
      <c r="E115" s="7">
        <f t="shared" si="9"/>
        <v>35582.79531053713</v>
      </c>
    </row>
    <row r="116" spans="1:5" ht="15">
      <c r="A116" s="1">
        <v>102</v>
      </c>
      <c r="B116" s="4">
        <f t="shared" si="7"/>
        <v>159024.96398128077</v>
      </c>
      <c r="C116" s="3">
        <f t="shared" si="6"/>
        <v>102418.36108018878</v>
      </c>
      <c r="D116" s="3">
        <f t="shared" si="8"/>
        <v>39058.74417611816</v>
      </c>
      <c r="E116" s="7">
        <f t="shared" si="9"/>
        <v>35582.79531053713</v>
      </c>
    </row>
    <row r="117" spans="1:5" ht="15">
      <c r="A117" s="1">
        <v>103</v>
      </c>
      <c r="B117" s="4">
        <f t="shared" si="7"/>
        <v>159024.96398128077</v>
      </c>
      <c r="C117" s="3">
        <f t="shared" si="6"/>
        <v>102418.36108018878</v>
      </c>
      <c r="D117" s="3">
        <f t="shared" si="8"/>
        <v>39058.74417611816</v>
      </c>
      <c r="E117" s="7">
        <f t="shared" si="9"/>
        <v>35582.79531053713</v>
      </c>
    </row>
    <row r="118" spans="1:5" ht="15">
      <c r="A118" s="1">
        <v>104</v>
      </c>
      <c r="B118" s="4">
        <f t="shared" si="7"/>
        <v>159024.96398128077</v>
      </c>
      <c r="C118" s="3">
        <f t="shared" si="6"/>
        <v>102418.36108018878</v>
      </c>
      <c r="D118" s="3">
        <f t="shared" si="8"/>
        <v>39058.74417611816</v>
      </c>
      <c r="E118" s="7">
        <f t="shared" si="9"/>
        <v>35582.79531053713</v>
      </c>
    </row>
    <row r="119" spans="1:5" ht="15">
      <c r="A119" s="1">
        <v>105</v>
      </c>
      <c r="B119" s="4">
        <f t="shared" si="7"/>
        <v>159024.96398128077</v>
      </c>
      <c r="C119" s="3">
        <f t="shared" si="6"/>
        <v>102418.36108018878</v>
      </c>
      <c r="D119" s="3">
        <f t="shared" si="8"/>
        <v>39058.74417611816</v>
      </c>
      <c r="E119" s="7">
        <f t="shared" si="9"/>
        <v>35582.79531053713</v>
      </c>
    </row>
    <row r="120" spans="1:5" ht="15">
      <c r="A120" s="1">
        <v>106</v>
      </c>
      <c r="B120" s="4">
        <f t="shared" si="7"/>
        <v>159024.96398128077</v>
      </c>
      <c r="C120" s="3">
        <f t="shared" si="6"/>
        <v>102418.36108018878</v>
      </c>
      <c r="D120" s="3">
        <f t="shared" si="8"/>
        <v>39058.74417611816</v>
      </c>
      <c r="E120" s="7">
        <f t="shared" si="9"/>
        <v>35582.79531053713</v>
      </c>
    </row>
    <row r="121" spans="1:5" ht="15">
      <c r="A121" s="1">
        <v>107</v>
      </c>
      <c r="B121" s="4">
        <f t="shared" si="7"/>
        <v>159024.96398128077</v>
      </c>
      <c r="C121" s="3">
        <f t="shared" si="6"/>
        <v>102418.36108018878</v>
      </c>
      <c r="D121" s="3">
        <f t="shared" si="8"/>
        <v>39058.74417611816</v>
      </c>
      <c r="E121" s="7">
        <f t="shared" si="9"/>
        <v>35582.79531053713</v>
      </c>
    </row>
    <row r="122" spans="1:5" ht="15">
      <c r="A122" s="1">
        <v>108</v>
      </c>
      <c r="B122" s="4">
        <f t="shared" si="7"/>
        <v>159024.96398128077</v>
      </c>
      <c r="C122" s="3">
        <f t="shared" si="6"/>
        <v>102418.36108018878</v>
      </c>
      <c r="D122" s="3">
        <f t="shared" si="8"/>
        <v>39058.74417611816</v>
      </c>
      <c r="E122" s="7">
        <f t="shared" si="9"/>
        <v>35582.79531053713</v>
      </c>
    </row>
    <row r="123" spans="1:5" ht="15">
      <c r="A123" s="1">
        <v>109</v>
      </c>
      <c r="B123" s="4">
        <f t="shared" si="7"/>
        <v>159024.96398128077</v>
      </c>
      <c r="C123" s="3">
        <f>C122*(1+E7)</f>
        <v>105490.91191259446</v>
      </c>
      <c r="D123" s="3">
        <f>D122*(1+E12)</f>
        <v>40230.50650140171</v>
      </c>
      <c r="E123" s="7">
        <f>E122*(1+B11)</f>
        <v>37006.107122958616</v>
      </c>
    </row>
    <row r="124" spans="1:5" ht="15">
      <c r="A124" s="1">
        <v>110</v>
      </c>
      <c r="B124" s="4">
        <f t="shared" si="7"/>
        <v>159024.96398128077</v>
      </c>
      <c r="C124" s="3">
        <f t="shared" si="6"/>
        <v>105490.91191259446</v>
      </c>
      <c r="D124" s="3">
        <f t="shared" si="8"/>
        <v>40230.50650140171</v>
      </c>
      <c r="E124" s="7">
        <f t="shared" si="9"/>
        <v>37006.107122958616</v>
      </c>
    </row>
    <row r="125" spans="1:5" ht="15">
      <c r="A125" s="1">
        <v>111</v>
      </c>
      <c r="B125" s="4">
        <f t="shared" si="7"/>
        <v>159024.96398128077</v>
      </c>
      <c r="C125" s="3">
        <f t="shared" si="6"/>
        <v>105490.91191259446</v>
      </c>
      <c r="D125" s="3">
        <f t="shared" si="8"/>
        <v>40230.50650140171</v>
      </c>
      <c r="E125" s="7">
        <f t="shared" si="9"/>
        <v>37006.107122958616</v>
      </c>
    </row>
    <row r="126" spans="1:5" ht="15">
      <c r="A126" s="1">
        <v>112</v>
      </c>
      <c r="B126" s="4">
        <f t="shared" si="7"/>
        <v>159024.96398128077</v>
      </c>
      <c r="C126" s="3">
        <f t="shared" si="6"/>
        <v>105490.91191259446</v>
      </c>
      <c r="D126" s="3">
        <f t="shared" si="8"/>
        <v>40230.50650140171</v>
      </c>
      <c r="E126" s="7">
        <f t="shared" si="9"/>
        <v>37006.107122958616</v>
      </c>
    </row>
    <row r="127" spans="1:5" ht="15">
      <c r="A127" s="1">
        <v>113</v>
      </c>
      <c r="B127" s="4">
        <f t="shared" si="7"/>
        <v>159024.96398128077</v>
      </c>
      <c r="C127" s="3">
        <f t="shared" si="6"/>
        <v>105490.91191259446</v>
      </c>
      <c r="D127" s="3">
        <f t="shared" si="8"/>
        <v>40230.50650140171</v>
      </c>
      <c r="E127" s="7">
        <f t="shared" si="9"/>
        <v>37006.107122958616</v>
      </c>
    </row>
    <row r="128" spans="1:5" ht="15">
      <c r="A128" s="1">
        <v>114</v>
      </c>
      <c r="B128" s="4">
        <f t="shared" si="7"/>
        <v>159024.96398128077</v>
      </c>
      <c r="C128" s="3">
        <f t="shared" si="6"/>
        <v>105490.91191259446</v>
      </c>
      <c r="D128" s="3">
        <f t="shared" si="8"/>
        <v>40230.50650140171</v>
      </c>
      <c r="E128" s="7">
        <f t="shared" si="9"/>
        <v>37006.107122958616</v>
      </c>
    </row>
    <row r="129" spans="1:5" ht="15">
      <c r="A129" s="1">
        <v>115</v>
      </c>
      <c r="B129" s="4">
        <f t="shared" si="7"/>
        <v>159024.96398128077</v>
      </c>
      <c r="C129" s="3">
        <f aca="true" t="shared" si="10" ref="C129:C134">C128</f>
        <v>105490.91191259446</v>
      </c>
      <c r="D129" s="3">
        <f t="shared" si="8"/>
        <v>40230.50650140171</v>
      </c>
      <c r="E129" s="7">
        <f t="shared" si="9"/>
        <v>37006.107122958616</v>
      </c>
    </row>
    <row r="130" spans="1:5" ht="15">
      <c r="A130" s="1">
        <v>116</v>
      </c>
      <c r="B130" s="4">
        <f t="shared" si="7"/>
        <v>159024.96398128077</v>
      </c>
      <c r="C130" s="3">
        <f t="shared" si="10"/>
        <v>105490.91191259446</v>
      </c>
      <c r="D130" s="3">
        <f t="shared" si="8"/>
        <v>40230.50650140171</v>
      </c>
      <c r="E130" s="7">
        <f t="shared" si="9"/>
        <v>37006.107122958616</v>
      </c>
    </row>
    <row r="131" spans="1:5" ht="15">
      <c r="A131" s="1">
        <v>117</v>
      </c>
      <c r="B131" s="4">
        <f t="shared" si="7"/>
        <v>159024.96398128077</v>
      </c>
      <c r="C131" s="3">
        <f t="shared" si="10"/>
        <v>105490.91191259446</v>
      </c>
      <c r="D131" s="3">
        <f t="shared" si="8"/>
        <v>40230.50650140171</v>
      </c>
      <c r="E131" s="7">
        <f t="shared" si="9"/>
        <v>37006.107122958616</v>
      </c>
    </row>
    <row r="132" spans="1:5" ht="15">
      <c r="A132" s="1">
        <v>118</v>
      </c>
      <c r="B132" s="4">
        <f t="shared" si="7"/>
        <v>159024.96398128077</v>
      </c>
      <c r="C132" s="3">
        <f t="shared" si="10"/>
        <v>105490.91191259446</v>
      </c>
      <c r="D132" s="3">
        <f t="shared" si="8"/>
        <v>40230.50650140171</v>
      </c>
      <c r="E132" s="7">
        <f t="shared" si="9"/>
        <v>37006.107122958616</v>
      </c>
    </row>
    <row r="133" spans="1:5" ht="15">
      <c r="A133" s="1">
        <v>119</v>
      </c>
      <c r="B133" s="4">
        <f t="shared" si="7"/>
        <v>159024.96398128077</v>
      </c>
      <c r="C133" s="3">
        <f t="shared" si="10"/>
        <v>105490.91191259446</v>
      </c>
      <c r="D133" s="3">
        <f t="shared" si="8"/>
        <v>40230.50650140171</v>
      </c>
      <c r="E133" s="7">
        <f t="shared" si="9"/>
        <v>37006.107122958616</v>
      </c>
    </row>
    <row r="134" spans="1:5" ht="15">
      <c r="A134" s="1">
        <v>120</v>
      </c>
      <c r="B134" s="4">
        <f t="shared" si="7"/>
        <v>159024.96398128077</v>
      </c>
      <c r="C134" s="3">
        <f t="shared" si="10"/>
        <v>105490.91191259446</v>
      </c>
      <c r="D134" s="3">
        <f t="shared" si="8"/>
        <v>40230.50650140171</v>
      </c>
      <c r="E134" s="7">
        <f t="shared" si="9"/>
        <v>37006.107122958616</v>
      </c>
    </row>
    <row r="135" spans="2:5" ht="15">
      <c r="B135" s="4">
        <f>SUM(B15:B134)</f>
        <v>19082995.67775368</v>
      </c>
      <c r="C135" s="3">
        <f>SUM(C15:C134)</f>
        <v>11122255.707988884</v>
      </c>
      <c r="D135" s="3">
        <f>SUM(D15:D134)</f>
        <v>4241635.345244167</v>
      </c>
      <c r="E135" s="7">
        <f>SUM(E15:E134)</f>
        <v>3745905.422363083</v>
      </c>
    </row>
  </sheetData>
  <sheetProtection/>
  <mergeCells count="2">
    <mergeCell ref="A1:G2"/>
    <mergeCell ref="B3:F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Kiszámoló</dc:creator>
  <cp:keywords/>
  <dc:description/>
  <cp:lastModifiedBy>Kiszámoló</cp:lastModifiedBy>
  <dcterms:created xsi:type="dcterms:W3CDTF">2015-08-24T20:03:35Z</dcterms:created>
  <dcterms:modified xsi:type="dcterms:W3CDTF">2015-08-26T05:10:14Z</dcterms:modified>
  <cp:category/>
  <cp:version/>
  <cp:contentType/>
  <cp:contentStatus/>
</cp:coreProperties>
</file>